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esktop\"/>
    </mc:Choice>
  </mc:AlternateContent>
  <xr:revisionPtr revIDLastSave="0" documentId="13_ncr:1_{1DCBE433-4A07-421C-9CB2-9C35630B83DE}" xr6:coauthVersionLast="47" xr6:coauthVersionMax="47" xr10:uidLastSave="{00000000-0000-0000-0000-000000000000}"/>
  <bookViews>
    <workbookView xWindow="-120" yWindow="-120" windowWidth="29040" windowHeight="15720" xr2:uid="{BA3965F0-2A2C-4EDA-B53C-A73EA28AB74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" l="1"/>
  <c r="B29" i="1"/>
  <c r="E29" i="1"/>
  <c r="B11" i="1"/>
  <c r="B4" i="1"/>
  <c r="G15" i="1"/>
  <c r="G12" i="1"/>
  <c r="E4" i="1"/>
  <c r="E31" i="1" l="1"/>
  <c r="B31" i="1"/>
  <c r="G23" i="1"/>
  <c r="G31" i="1"/>
</calcChain>
</file>

<file path=xl/sharedStrings.xml><?xml version="1.0" encoding="utf-8"?>
<sst xmlns="http://schemas.openxmlformats.org/spreadsheetml/2006/main" count="58" uniqueCount="50">
  <si>
    <t>rate/$100</t>
  </si>
  <si>
    <t>valuation</t>
  </si>
  <si>
    <t>revenue</t>
  </si>
  <si>
    <t>Item</t>
  </si>
  <si>
    <t xml:space="preserve">Notes </t>
  </si>
  <si>
    <t>Management**</t>
  </si>
  <si>
    <t>office and truck expense</t>
  </si>
  <si>
    <t>10 sites, labor and chemical</t>
  </si>
  <si>
    <t xml:space="preserve"> 3 sites mowing, brush cutting</t>
  </si>
  <si>
    <t>not anticipated</t>
  </si>
  <si>
    <t xml:space="preserve">       hydrologic study</t>
  </si>
  <si>
    <t xml:space="preserve">       EAP draft</t>
  </si>
  <si>
    <t xml:space="preserve">        Site 19</t>
  </si>
  <si>
    <t>Equipment repair</t>
  </si>
  <si>
    <t>Liability Insurance</t>
  </si>
  <si>
    <t>Accounting</t>
  </si>
  <si>
    <t>required financial statements</t>
  </si>
  <si>
    <t>Inspections</t>
  </si>
  <si>
    <t>10 sites</t>
  </si>
  <si>
    <t>Legal notices</t>
  </si>
  <si>
    <t>required for setting tax rate</t>
  </si>
  <si>
    <t>Travel (conferences)</t>
  </si>
  <si>
    <t>Board meetings</t>
  </si>
  <si>
    <t>meals</t>
  </si>
  <si>
    <t>less reimbursements</t>
  </si>
  <si>
    <t>Site Management</t>
  </si>
  <si>
    <t>Baseline Water Quality Study</t>
  </si>
  <si>
    <t>oversee contractors</t>
  </si>
  <si>
    <t>office supplies</t>
  </si>
  <si>
    <t>Appraisal District</t>
  </si>
  <si>
    <t>Actual Expenses</t>
  </si>
  <si>
    <t>City of Waco Landfill</t>
  </si>
  <si>
    <t>not budgeted</t>
  </si>
  <si>
    <t>required update on 19  EMPs</t>
  </si>
  <si>
    <t>legal fees (estimated)</t>
  </si>
  <si>
    <t>will be $30,000</t>
  </si>
  <si>
    <t>Texas Association of Watersheds</t>
  </si>
  <si>
    <t>Estimated</t>
  </si>
  <si>
    <t>est. from agree. With County and City</t>
  </si>
  <si>
    <t>2022 Estimate</t>
  </si>
  <si>
    <t xml:space="preserve">2022 Actual </t>
  </si>
  <si>
    <t>2023 Estimate</t>
  </si>
  <si>
    <t>total estimated expenses</t>
  </si>
  <si>
    <t>surplus (deficit)</t>
  </si>
  <si>
    <t>Honorariums to Board</t>
  </si>
  <si>
    <t xml:space="preserve">Brush Clearing </t>
  </si>
  <si>
    <t xml:space="preserve">Reclassification tasks </t>
  </si>
  <si>
    <t>Emergency Action Plan</t>
  </si>
  <si>
    <t>Spraying</t>
  </si>
  <si>
    <t>Budget for TCWID  2023 (Sept. 1, 2022-Aug.31,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</si>
</sst>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000_);_(&quot;$&quot;* \(#,##0.00000\);_(&quot;$&quot;* &quot;-&quot;?????_);_(@_)"/>
    <numFmt numFmtId="165" formatCode="&quot;$&quot;#,##0"/>
    <numFmt numFmtId="166" formatCode="&quot;$&quot;#,##0.000000_);[Red]\(&quot;$&quot;#,##0.000000\)"/>
    <numFmt numFmtId="167" formatCode="#,##0.000000_);\(#,##0.000000\)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0" fillId="2" borderId="0" xfId="0" applyFill="1"/>
    <xf numFmtId="164" fontId="0" fillId="2" borderId="0" xfId="0" applyNumberFormat="1" applyFill="1"/>
    <xf numFmtId="42" fontId="0" fillId="2" borderId="0" xfId="0" applyNumberFormat="1" applyFill="1"/>
    <xf numFmtId="165" fontId="0" fillId="0" borderId="0" xfId="0" applyNumberFormat="1"/>
    <xf numFmtId="165" fontId="0" fillId="3" borderId="0" xfId="0" applyNumberFormat="1" applyFill="1"/>
    <xf numFmtId="3" fontId="0" fillId="0" borderId="0" xfId="0" applyNumberFormat="1"/>
    <xf numFmtId="44" fontId="0" fillId="0" borderId="0" xfId="0" applyNumberFormat="1"/>
    <xf numFmtId="0" fontId="2" fillId="2" borderId="0" xfId="0" applyFont="1" applyFill="1"/>
    <xf numFmtId="8" fontId="0" fillId="0" borderId="0" xfId="0" applyNumberFormat="1"/>
    <xf numFmtId="3" fontId="0" fillId="2" borderId="0" xfId="0" applyNumberFormat="1" applyFill="1"/>
    <xf numFmtId="167" fontId="0" fillId="0" borderId="0" xfId="0" applyNumberFormat="1"/>
    <xf numFmtId="44" fontId="0" fillId="5" borderId="0" xfId="0" applyNumberFormat="1" applyFill="1"/>
    <xf numFmtId="44" fontId="0" fillId="6" borderId="0" xfId="0" applyNumberFormat="1" applyFill="1"/>
    <xf numFmtId="42" fontId="0" fillId="4" borderId="0" xfId="0" applyNumberFormat="1" applyFill="1"/>
    <xf numFmtId="166" fontId="0" fillId="2" borderId="0" xfId="0" applyNumberFormat="1" applyFill="1"/>
    <xf numFmtId="3" fontId="4" fillId="0" borderId="0" xfId="0" applyNumberFormat="1" applyFont="1"/>
    <xf numFmtId="0" fontId="3" fillId="7" borderId="0" xfId="0" applyFont="1" applyFill="1"/>
    <xf numFmtId="0" fontId="3" fillId="0" borderId="0" xfId="0" applyFont="1"/>
    <xf numFmtId="165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0" fillId="7" borderId="0" xfId="0" applyFill="1" applyAlignment="1">
      <alignment horizontal="center"/>
    </xf>
    <xf numFmtId="0" fontId="4" fillId="0" borderId="0" xfId="0" applyFont="1"/>
    <xf numFmtId="0" fontId="0" fillId="8" borderId="0" xfId="0" applyFill="1"/>
    <xf numFmtId="0" fontId="2" fillId="0" borderId="0" xfId="0" applyFont="1" applyFill="1"/>
    <xf numFmtId="8" fontId="0" fillId="0" borderId="0" xfId="0" applyNumberFormat="1" applyFill="1"/>
    <xf numFmtId="0" fontId="0" fillId="0" borderId="0" xfId="0" applyFill="1"/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65D4-CF00-49A2-97A7-88DD497E0A52}">
  <sheetPr>
    <pageSetUpPr fitToPage="1"/>
  </sheetPr>
  <dimension ref="A1:P46"/>
  <sheetViews>
    <sheetView tabSelected="1" workbookViewId="0">
      <selection activeCell="J2" sqref="J2"/>
    </sheetView>
  </sheetViews>
  <sheetFormatPr defaultRowHeight="15" x14ac:dyDescent="0.25"/>
  <cols>
    <col min="1" max="1" width="26.5703125" customWidth="1"/>
    <col min="2" max="2" width="18.28515625" customWidth="1"/>
    <col min="3" max="3" width="10.140625" bestFit="1" customWidth="1"/>
    <col min="4" max="4" width="21.7109375" customWidth="1"/>
    <col min="5" max="5" width="16" customWidth="1"/>
    <col min="6" max="6" width="18.28515625" customWidth="1"/>
    <col min="7" max="7" width="18" customWidth="1"/>
    <col min="8" max="8" width="18.85546875" customWidth="1"/>
    <col min="9" max="9" width="16.42578125" customWidth="1"/>
    <col min="10" max="10" width="16.7109375" customWidth="1"/>
    <col min="11" max="11" width="13" customWidth="1"/>
    <col min="12" max="13" width="11.28515625" customWidth="1"/>
    <col min="14" max="14" width="12.5703125" bestFit="1" customWidth="1"/>
    <col min="15" max="15" width="15.28515625" bestFit="1" customWidth="1"/>
  </cols>
  <sheetData>
    <row r="1" spans="1:12" ht="23.25" x14ac:dyDescent="0.35">
      <c r="A1" s="1" t="s">
        <v>49</v>
      </c>
      <c r="I1" s="19"/>
    </row>
    <row r="2" spans="1:12" ht="23.25" x14ac:dyDescent="0.35">
      <c r="A2" s="1"/>
      <c r="B2" s="18" t="s">
        <v>39</v>
      </c>
      <c r="E2" s="18" t="s">
        <v>40</v>
      </c>
      <c r="G2" s="18" t="s">
        <v>41</v>
      </c>
      <c r="I2" s="19"/>
      <c r="J2" s="28"/>
    </row>
    <row r="3" spans="1:12" x14ac:dyDescent="0.25">
      <c r="B3" t="s">
        <v>2</v>
      </c>
      <c r="C3" s="2" t="s">
        <v>0</v>
      </c>
      <c r="D3" s="2" t="s">
        <v>1</v>
      </c>
      <c r="E3" s="2" t="s">
        <v>2</v>
      </c>
      <c r="G3" s="9" t="s">
        <v>0</v>
      </c>
      <c r="H3" s="9" t="s">
        <v>1</v>
      </c>
      <c r="I3" s="25"/>
      <c r="J3" s="25"/>
      <c r="K3" s="25"/>
      <c r="L3" s="25"/>
    </row>
    <row r="4" spans="1:12" x14ac:dyDescent="0.25">
      <c r="A4" t="s">
        <v>3</v>
      </c>
      <c r="B4" s="6">
        <f>(D4/100)*C4</f>
        <v>49750.4034378</v>
      </c>
      <c r="C4" s="3">
        <v>2.418E-2</v>
      </c>
      <c r="D4" s="4">
        <v>205750221</v>
      </c>
      <c r="E4" s="15">
        <f>(D4/100)*C4</f>
        <v>49750.4034378</v>
      </c>
      <c r="G4" s="16">
        <v>2.2873999999999999E-2</v>
      </c>
      <c r="H4" s="11">
        <v>421361676</v>
      </c>
      <c r="I4" s="26"/>
      <c r="J4" s="27"/>
      <c r="K4" s="27"/>
      <c r="L4" s="27"/>
    </row>
    <row r="5" spans="1:12" x14ac:dyDescent="0.25">
      <c r="B5" s="5"/>
      <c r="E5" s="7"/>
    </row>
    <row r="6" spans="1:12" x14ac:dyDescent="0.25">
      <c r="B6" s="20" t="s">
        <v>37</v>
      </c>
      <c r="C6" s="21" t="s">
        <v>4</v>
      </c>
      <c r="D6" s="21"/>
      <c r="E6" s="22" t="s">
        <v>30</v>
      </c>
      <c r="F6" s="22"/>
      <c r="G6" s="22" t="s">
        <v>37</v>
      </c>
      <c r="H6" s="21" t="s">
        <v>4</v>
      </c>
    </row>
    <row r="7" spans="1:12" x14ac:dyDescent="0.25">
      <c r="A7" t="s">
        <v>12</v>
      </c>
      <c r="B7" s="5">
        <v>0</v>
      </c>
      <c r="C7" s="7"/>
      <c r="D7" s="7"/>
      <c r="E7" s="8">
        <v>0</v>
      </c>
      <c r="F7" s="23" t="s">
        <v>31</v>
      </c>
      <c r="G7" s="8">
        <v>20000</v>
      </c>
      <c r="H7" t="s">
        <v>34</v>
      </c>
    </row>
    <row r="8" spans="1:12" x14ac:dyDescent="0.25">
      <c r="A8" t="s">
        <v>11</v>
      </c>
      <c r="B8" s="5">
        <v>0</v>
      </c>
      <c r="C8" s="7"/>
      <c r="D8" s="7"/>
      <c r="E8" s="8">
        <v>0</v>
      </c>
      <c r="G8" s="8">
        <v>0</v>
      </c>
    </row>
    <row r="9" spans="1:12" x14ac:dyDescent="0.25">
      <c r="A9" t="s">
        <v>10</v>
      </c>
      <c r="B9" s="5">
        <v>0</v>
      </c>
      <c r="C9" s="7"/>
      <c r="D9" s="7"/>
      <c r="E9" s="8">
        <v>0</v>
      </c>
      <c r="G9" s="8">
        <v>0</v>
      </c>
    </row>
    <row r="10" spans="1:12" x14ac:dyDescent="0.25">
      <c r="A10" t="s">
        <v>15</v>
      </c>
      <c r="B10" s="5">
        <v>5000</v>
      </c>
      <c r="C10" s="7" t="s">
        <v>16</v>
      </c>
      <c r="D10" s="7"/>
      <c r="E10" s="14">
        <v>3250</v>
      </c>
      <c r="G10" s="8">
        <v>3500</v>
      </c>
    </row>
    <row r="11" spans="1:12" x14ac:dyDescent="0.25">
      <c r="A11" t="s">
        <v>29</v>
      </c>
      <c r="B11" s="5">
        <f>-B15</f>
        <v>0</v>
      </c>
      <c r="C11" s="7" t="s">
        <v>32</v>
      </c>
      <c r="D11" s="7"/>
      <c r="E11" s="13">
        <v>660.52</v>
      </c>
      <c r="G11" s="8">
        <v>660.52</v>
      </c>
    </row>
    <row r="12" spans="1:12" x14ac:dyDescent="0.25">
      <c r="A12" t="s">
        <v>26</v>
      </c>
      <c r="B12" s="5">
        <v>20000</v>
      </c>
      <c r="C12" s="17" t="s">
        <v>38</v>
      </c>
      <c r="D12" s="17"/>
      <c r="E12" s="14">
        <v>12941</v>
      </c>
      <c r="F12" t="s">
        <v>35</v>
      </c>
      <c r="G12" s="8">
        <f>30000-E12</f>
        <v>17059</v>
      </c>
    </row>
    <row r="13" spans="1:12" x14ac:dyDescent="0.25">
      <c r="A13" t="s">
        <v>22</v>
      </c>
      <c r="B13" s="5">
        <v>500</v>
      </c>
      <c r="C13" s="7" t="s">
        <v>23</v>
      </c>
      <c r="D13" s="7"/>
      <c r="E13" s="14">
        <v>117</v>
      </c>
      <c r="G13" s="8">
        <v>500</v>
      </c>
    </row>
    <row r="14" spans="1:12" x14ac:dyDescent="0.25">
      <c r="A14" t="s">
        <v>45</v>
      </c>
      <c r="B14" s="5">
        <v>6000</v>
      </c>
      <c r="C14" s="7" t="s">
        <v>8</v>
      </c>
      <c r="D14" s="7"/>
      <c r="E14" s="13">
        <v>15000</v>
      </c>
      <c r="G14" s="8">
        <v>15000</v>
      </c>
    </row>
    <row r="15" spans="1:12" x14ac:dyDescent="0.25">
      <c r="A15" t="s">
        <v>47</v>
      </c>
      <c r="B15" s="5">
        <v>0</v>
      </c>
      <c r="C15" s="7" t="s">
        <v>9</v>
      </c>
      <c r="D15" s="7"/>
      <c r="E15" s="8">
        <v>0</v>
      </c>
      <c r="G15" s="8">
        <f>(19*1200)</f>
        <v>22800</v>
      </c>
      <c r="H15" t="s">
        <v>33</v>
      </c>
    </row>
    <row r="16" spans="1:12" x14ac:dyDescent="0.25">
      <c r="A16" t="s">
        <v>13</v>
      </c>
      <c r="B16" s="5">
        <v>1500</v>
      </c>
      <c r="C16" s="7"/>
      <c r="D16" s="7"/>
      <c r="E16" s="14">
        <v>77.75</v>
      </c>
      <c r="G16" s="8">
        <v>500</v>
      </c>
    </row>
    <row r="17" spans="1:8" x14ac:dyDescent="0.25">
      <c r="A17" t="s">
        <v>17</v>
      </c>
      <c r="B17" s="5">
        <v>1000</v>
      </c>
      <c r="C17" s="7" t="s">
        <v>18</v>
      </c>
      <c r="D17" s="7"/>
      <c r="E17" s="14">
        <v>900</v>
      </c>
      <c r="G17" s="8">
        <v>2000</v>
      </c>
    </row>
    <row r="18" spans="1:8" x14ac:dyDescent="0.25">
      <c r="A18" t="s">
        <v>19</v>
      </c>
      <c r="B18" s="5">
        <v>2000</v>
      </c>
      <c r="C18" s="7" t="s">
        <v>20</v>
      </c>
      <c r="D18" s="7"/>
      <c r="E18" s="13">
        <v>1677.57</v>
      </c>
      <c r="G18" s="8">
        <v>1677.57</v>
      </c>
    </row>
    <row r="19" spans="1:8" x14ac:dyDescent="0.25">
      <c r="A19" t="s">
        <v>14</v>
      </c>
      <c r="B19" s="5">
        <v>1800</v>
      </c>
      <c r="C19" s="7"/>
      <c r="D19" s="7"/>
      <c r="E19" s="13">
        <v>1883.73</v>
      </c>
      <c r="G19" s="8">
        <v>1900</v>
      </c>
    </row>
    <row r="20" spans="1:8" x14ac:dyDescent="0.25">
      <c r="A20" t="s">
        <v>5</v>
      </c>
      <c r="B20" s="5">
        <v>8400</v>
      </c>
      <c r="C20" s="7" t="s">
        <v>6</v>
      </c>
      <c r="D20" s="7"/>
      <c r="E20" s="8">
        <v>8400</v>
      </c>
      <c r="G20" s="8">
        <v>8400</v>
      </c>
      <c r="H20" t="s">
        <v>6</v>
      </c>
    </row>
    <row r="21" spans="1:8" x14ac:dyDescent="0.25">
      <c r="A21" t="s">
        <v>28</v>
      </c>
      <c r="B21" s="5">
        <v>0</v>
      </c>
      <c r="C21" s="7" t="s">
        <v>32</v>
      </c>
      <c r="D21" s="7"/>
      <c r="E21" s="13">
        <v>522.28</v>
      </c>
      <c r="G21" s="8">
        <v>250</v>
      </c>
    </row>
    <row r="22" spans="1:8" x14ac:dyDescent="0.25">
      <c r="A22" t="s">
        <v>46</v>
      </c>
      <c r="B22" s="5">
        <v>0</v>
      </c>
      <c r="C22" s="7" t="s">
        <v>9</v>
      </c>
      <c r="D22" s="7"/>
      <c r="E22" s="8">
        <v>0</v>
      </c>
      <c r="G22" s="8">
        <v>0</v>
      </c>
    </row>
    <row r="23" spans="1:8" x14ac:dyDescent="0.25">
      <c r="A23" t="s">
        <v>25</v>
      </c>
      <c r="B23" s="5">
        <v>0</v>
      </c>
      <c r="C23" s="7" t="s">
        <v>27</v>
      </c>
      <c r="D23" s="7"/>
      <c r="E23" s="13">
        <v>9800</v>
      </c>
      <c r="G23" s="8">
        <f>0.15 * (G12+G14+G15)</f>
        <v>8228.85</v>
      </c>
    </row>
    <row r="24" spans="1:8" x14ac:dyDescent="0.25">
      <c r="A24" t="s">
        <v>48</v>
      </c>
      <c r="B24" s="5">
        <v>5400</v>
      </c>
      <c r="C24" s="7" t="s">
        <v>7</v>
      </c>
      <c r="D24" s="7"/>
      <c r="E24" s="14">
        <v>0</v>
      </c>
      <c r="G24" s="8">
        <v>5400</v>
      </c>
    </row>
    <row r="25" spans="1:8" x14ac:dyDescent="0.25">
      <c r="A25" t="s">
        <v>21</v>
      </c>
      <c r="B25" s="5">
        <v>750</v>
      </c>
      <c r="C25" s="7" t="s">
        <v>36</v>
      </c>
      <c r="D25" s="7"/>
      <c r="E25" s="14">
        <v>0</v>
      </c>
      <c r="G25" s="8">
        <v>750</v>
      </c>
    </row>
    <row r="26" spans="1:8" x14ac:dyDescent="0.25">
      <c r="A26" t="s">
        <v>44</v>
      </c>
      <c r="B26" s="5"/>
      <c r="C26" s="7"/>
      <c r="D26" s="7"/>
      <c r="E26" s="8"/>
      <c r="G26" s="8"/>
    </row>
    <row r="27" spans="1:8" x14ac:dyDescent="0.25">
      <c r="B27" s="5"/>
      <c r="C27" s="7"/>
      <c r="D27" s="7"/>
      <c r="E27" s="8"/>
      <c r="G27" s="8"/>
    </row>
    <row r="28" spans="1:8" x14ac:dyDescent="0.25">
      <c r="B28" s="5"/>
      <c r="C28" s="7"/>
      <c r="D28" s="7"/>
      <c r="E28" s="8"/>
      <c r="G28" s="8"/>
    </row>
    <row r="29" spans="1:8" x14ac:dyDescent="0.25">
      <c r="A29" t="s">
        <v>42</v>
      </c>
      <c r="B29" s="5">
        <f>SUM(B7:B28)</f>
        <v>52350</v>
      </c>
      <c r="C29" s="7"/>
      <c r="D29" s="7"/>
      <c r="E29" s="8">
        <f>SUM(E7:E28)</f>
        <v>55229.850000000006</v>
      </c>
      <c r="G29" s="8">
        <f>SUM(G7:G28)</f>
        <v>108625.94000000002</v>
      </c>
    </row>
    <row r="30" spans="1:8" x14ac:dyDescent="0.25">
      <c r="A30" t="s">
        <v>24</v>
      </c>
      <c r="B30" s="5">
        <v>10000</v>
      </c>
      <c r="C30" s="7"/>
      <c r="D30" s="7"/>
      <c r="E30" s="8">
        <v>0</v>
      </c>
      <c r="G30" s="8">
        <v>18000</v>
      </c>
    </row>
    <row r="31" spans="1:8" x14ac:dyDescent="0.25">
      <c r="A31" t="s">
        <v>43</v>
      </c>
      <c r="B31" s="5">
        <f>B4+B30-B29</f>
        <v>7400.4034377999997</v>
      </c>
      <c r="C31" s="7"/>
      <c r="D31" s="7"/>
      <c r="E31" s="8">
        <f>E4-E29</f>
        <v>-5479.4465622000062</v>
      </c>
      <c r="G31" s="10">
        <f>I4-G29+G30</f>
        <v>-90625.940000000017</v>
      </c>
    </row>
    <row r="32" spans="1:8" x14ac:dyDescent="0.25">
      <c r="B32" s="5"/>
      <c r="C32" s="7"/>
      <c r="D32" s="7"/>
      <c r="E32" s="8"/>
      <c r="G32" s="8"/>
    </row>
    <row r="33" spans="1:16" x14ac:dyDescent="0.25">
      <c r="A33" s="24"/>
    </row>
    <row r="40" spans="1:16" x14ac:dyDescent="0.25">
      <c r="O40" s="12"/>
      <c r="P40" s="10"/>
    </row>
    <row r="41" spans="1:16" x14ac:dyDescent="0.25">
      <c r="O41" s="8"/>
    </row>
    <row r="46" spans="1:16" ht="23.25" x14ac:dyDescent="0.35">
      <c r="E46" s="1"/>
    </row>
  </sheetData>
  <sortState xmlns:xlrd2="http://schemas.microsoft.com/office/spreadsheetml/2017/richdata2" ref="A7:F25">
    <sortCondition ref="A7:A25"/>
  </sortState>
  <phoneticPr fontId="5" type="noConversion"/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Larry Lehr</cp:lastModifiedBy>
  <cp:lastPrinted>2022-09-04T19:27:38Z</cp:lastPrinted>
  <dcterms:created xsi:type="dcterms:W3CDTF">2020-08-12T15:30:03Z</dcterms:created>
  <dcterms:modified xsi:type="dcterms:W3CDTF">2026-01-28T14:52:55Z</dcterms:modified>
</cp:coreProperties>
</file>